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<sst xmlns="http://schemas.openxmlformats.org/spreadsheetml/2006/main" count="146" uniqueCount="53">
  <si>
    <t>2023年黄山市屯溪区小学新任教师公开招聘拟聘人员名单</t>
  </si>
  <si>
    <t>序号</t>
  </si>
  <si>
    <t>招聘单位</t>
  </si>
  <si>
    <t>岗位代码</t>
  </si>
  <si>
    <t>招聘岗位</t>
  </si>
  <si>
    <t>姓名</t>
  </si>
  <si>
    <t>出生年月</t>
  </si>
  <si>
    <t>学历</t>
  </si>
  <si>
    <t>学位</t>
  </si>
  <si>
    <t>考察情况</t>
  </si>
  <si>
    <t>百鸟亭小学（尤溪小学）</t>
  </si>
  <si>
    <t>小学语文</t>
  </si>
  <si>
    <t>1996.10</t>
  </si>
  <si>
    <t>合格</t>
  </si>
  <si>
    <t>1998.04</t>
  </si>
  <si>
    <t>2000.11</t>
  </si>
  <si>
    <t>1995.07</t>
  </si>
  <si>
    <t>小学数学</t>
  </si>
  <si>
    <t>1993.10</t>
  </si>
  <si>
    <t>1991.02</t>
  </si>
  <si>
    <t>1994.09</t>
  </si>
  <si>
    <t>1993.09</t>
  </si>
  <si>
    <t>小学英语</t>
  </si>
  <si>
    <t>1997.01</t>
  </si>
  <si>
    <t>小学信息技术</t>
  </si>
  <si>
    <t>1998.05</t>
  </si>
  <si>
    <t>小学体育</t>
  </si>
  <si>
    <t>1999.05</t>
  </si>
  <si>
    <t>江南实验小学（柏山小学）</t>
  </si>
  <si>
    <t>1995.03</t>
  </si>
  <si>
    <t>1995.08</t>
  </si>
  <si>
    <t>1999.01</t>
  </si>
  <si>
    <t>小学美术</t>
  </si>
  <si>
    <t>1997.04</t>
  </si>
  <si>
    <t>2000.04</t>
  </si>
  <si>
    <t>长干小学</t>
  </si>
  <si>
    <t>1990.03</t>
  </si>
  <si>
    <t>大位小学</t>
  </si>
  <si>
    <t>1997.02</t>
  </si>
  <si>
    <t>现代实验学校</t>
  </si>
  <si>
    <t>1998.02</t>
  </si>
  <si>
    <t>1996.01</t>
  </si>
  <si>
    <t>2000.12</t>
  </si>
  <si>
    <t>小学科学</t>
  </si>
  <si>
    <t>1989.05</t>
  </si>
  <si>
    <t>2001.03</t>
  </si>
  <si>
    <t>龙山实验小学</t>
  </si>
  <si>
    <t>1989.12</t>
  </si>
  <si>
    <t>1993.05</t>
  </si>
  <si>
    <t>东城实验小学</t>
  </si>
  <si>
    <t>1995.12</t>
  </si>
  <si>
    <t>1995.01</t>
  </si>
  <si>
    <t>1994.12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</si>
</sst>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大标宋_GBK"/>
      <family val="4"/>
      <charset val="134"/>
    </font>
    <font>
      <b/>
      <sz val="11"/>
      <color theme="1"/>
      <name val="宋体"/>
      <charset val="134"/>
      <scheme val="minor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J5" sqref="J5"/>
    </sheetView>
  </sheetViews>
  <sheetFormatPr defaultColWidth="9" defaultRowHeight="13.5"/>
  <sheetData>
    <row r="1" ht="23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40.5" spans="1:9">
      <c r="A3" s="3">
        <v>1</v>
      </c>
      <c r="B3" s="4" t="s">
        <v>10</v>
      </c>
      <c r="C3" s="4" t="str">
        <f>"34100201"</f>
        <v>34100201</v>
      </c>
      <c r="D3" s="4" t="s">
        <v>11</v>
      </c>
      <c r="E3" s="4" t="str">
        <f>"张志慧"</f>
        <v>张志慧</v>
      </c>
      <c r="F3" s="5" t="s">
        <v>12</v>
      </c>
      <c r="G3" s="4" t="str">
        <f t="shared" ref="G3:G16" si="0">"本科"</f>
        <v>本科</v>
      </c>
      <c r="H3" s="4" t="str">
        <f t="shared" ref="H3:H14" si="1">"学士"</f>
        <v>学士</v>
      </c>
      <c r="I3" s="9" t="s">
        <v>13</v>
      </c>
    </row>
    <row r="4" ht="40.5" spans="1:9">
      <c r="A4" s="6">
        <v>2</v>
      </c>
      <c r="B4" s="4" t="s">
        <v>10</v>
      </c>
      <c r="C4" s="4" t="str">
        <f>"34100201"</f>
        <v>34100201</v>
      </c>
      <c r="D4" s="4" t="s">
        <v>11</v>
      </c>
      <c r="E4" s="4" t="str">
        <f>"叶雨欣"</f>
        <v>叶雨欣</v>
      </c>
      <c r="F4" s="7" t="s">
        <v>14</v>
      </c>
      <c r="G4" s="4" t="str">
        <f t="shared" si="0"/>
        <v>本科</v>
      </c>
      <c r="H4" s="4" t="str">
        <f t="shared" si="1"/>
        <v>学士</v>
      </c>
      <c r="I4" s="9" t="s">
        <v>13</v>
      </c>
    </row>
    <row r="5" ht="40.5" spans="1:9">
      <c r="A5" s="3">
        <v>3</v>
      </c>
      <c r="B5" s="4" t="s">
        <v>10</v>
      </c>
      <c r="C5" s="4" t="str">
        <f>"34100201"</f>
        <v>34100201</v>
      </c>
      <c r="D5" s="4" t="s">
        <v>11</v>
      </c>
      <c r="E5" s="4" t="str">
        <f>"汪佳君"</f>
        <v>汪佳君</v>
      </c>
      <c r="F5" s="7" t="s">
        <v>15</v>
      </c>
      <c r="G5" s="4" t="str">
        <f t="shared" si="0"/>
        <v>本科</v>
      </c>
      <c r="H5" s="4" t="str">
        <f t="shared" si="1"/>
        <v>学士</v>
      </c>
      <c r="I5" s="9" t="s">
        <v>13</v>
      </c>
    </row>
    <row r="6" ht="40.5" spans="1:9">
      <c r="A6" s="6">
        <v>4</v>
      </c>
      <c r="B6" s="4" t="s">
        <v>10</v>
      </c>
      <c r="C6" s="4" t="str">
        <f>"34100202"</f>
        <v>34100202</v>
      </c>
      <c r="D6" s="4" t="s">
        <v>11</v>
      </c>
      <c r="E6" s="4" t="str">
        <f>"谷云"</f>
        <v>谷云</v>
      </c>
      <c r="F6" s="7" t="s">
        <v>16</v>
      </c>
      <c r="G6" s="4" t="str">
        <f>"大专"</f>
        <v>大专</v>
      </c>
      <c r="H6" s="4" t="str">
        <f>"无"</f>
        <v>无</v>
      </c>
      <c r="I6" s="9" t="s">
        <v>13</v>
      </c>
    </row>
    <row r="7" ht="40.5" spans="1:9">
      <c r="A7" s="3">
        <v>5</v>
      </c>
      <c r="B7" s="4" t="s">
        <v>10</v>
      </c>
      <c r="C7" s="4" t="str">
        <f t="shared" ref="C7:C9" si="2">"34100203"</f>
        <v>34100203</v>
      </c>
      <c r="D7" s="4" t="s">
        <v>17</v>
      </c>
      <c r="E7" s="4" t="str">
        <f>"汪蔚"</f>
        <v>汪蔚</v>
      </c>
      <c r="F7" s="7" t="s">
        <v>18</v>
      </c>
      <c r="G7" s="4" t="str">
        <f t="shared" si="0"/>
        <v>本科</v>
      </c>
      <c r="H7" s="4" t="str">
        <f t="shared" si="1"/>
        <v>学士</v>
      </c>
      <c r="I7" s="9" t="s">
        <v>13</v>
      </c>
    </row>
    <row r="8" ht="40.5" spans="1:9">
      <c r="A8" s="6">
        <v>6</v>
      </c>
      <c r="B8" s="4" t="s">
        <v>10</v>
      </c>
      <c r="C8" s="4" t="str">
        <f t="shared" si="2"/>
        <v>34100203</v>
      </c>
      <c r="D8" s="4" t="s">
        <v>17</v>
      </c>
      <c r="E8" s="4" t="str">
        <f>"汪珍珍"</f>
        <v>汪珍珍</v>
      </c>
      <c r="F8" s="7" t="s">
        <v>19</v>
      </c>
      <c r="G8" s="4" t="str">
        <f t="shared" si="0"/>
        <v>本科</v>
      </c>
      <c r="H8" s="4" t="str">
        <f t="shared" si="1"/>
        <v>学士</v>
      </c>
      <c r="I8" s="9" t="s">
        <v>13</v>
      </c>
    </row>
    <row r="9" ht="40.5" spans="1:9">
      <c r="A9" s="3">
        <v>7</v>
      </c>
      <c r="B9" s="4" t="s">
        <v>10</v>
      </c>
      <c r="C9" s="4" t="str">
        <f t="shared" si="2"/>
        <v>34100203</v>
      </c>
      <c r="D9" s="4" t="s">
        <v>17</v>
      </c>
      <c r="E9" s="4" t="str">
        <f>"马超"</f>
        <v>马超</v>
      </c>
      <c r="F9" s="7" t="s">
        <v>20</v>
      </c>
      <c r="G9" s="4" t="str">
        <f t="shared" si="0"/>
        <v>本科</v>
      </c>
      <c r="H9" s="4" t="str">
        <f t="shared" si="1"/>
        <v>学士</v>
      </c>
      <c r="I9" s="9" t="s">
        <v>13</v>
      </c>
    </row>
    <row r="10" ht="40.5" spans="1:9">
      <c r="A10" s="6">
        <v>8</v>
      </c>
      <c r="B10" s="4" t="s">
        <v>10</v>
      </c>
      <c r="C10" s="4" t="str">
        <f>"34100204"</f>
        <v>34100204</v>
      </c>
      <c r="D10" s="4" t="s">
        <v>17</v>
      </c>
      <c r="E10" s="4" t="str">
        <f>"丁晓慧"</f>
        <v>丁晓慧</v>
      </c>
      <c r="F10" s="7" t="s">
        <v>21</v>
      </c>
      <c r="G10" s="4" t="str">
        <f t="shared" si="0"/>
        <v>本科</v>
      </c>
      <c r="H10" s="4" t="str">
        <f t="shared" si="1"/>
        <v>学士</v>
      </c>
      <c r="I10" s="9" t="s">
        <v>13</v>
      </c>
    </row>
    <row r="11" ht="40.5" spans="1:9">
      <c r="A11" s="3">
        <v>9</v>
      </c>
      <c r="B11" s="4" t="s">
        <v>10</v>
      </c>
      <c r="C11" s="4" t="str">
        <f>"34100205"</f>
        <v>34100205</v>
      </c>
      <c r="D11" s="4" t="s">
        <v>22</v>
      </c>
      <c r="E11" s="4" t="str">
        <f>"王迎春"</f>
        <v>王迎春</v>
      </c>
      <c r="F11" s="7" t="s">
        <v>23</v>
      </c>
      <c r="G11" s="4" t="str">
        <f t="shared" si="0"/>
        <v>本科</v>
      </c>
      <c r="H11" s="4" t="str">
        <f t="shared" si="1"/>
        <v>学士</v>
      </c>
      <c r="I11" s="9" t="s">
        <v>13</v>
      </c>
    </row>
    <row r="12" ht="40.5" spans="1:9">
      <c r="A12" s="6">
        <v>10</v>
      </c>
      <c r="B12" s="4" t="s">
        <v>10</v>
      </c>
      <c r="C12" s="4" t="str">
        <f>"34100206"</f>
        <v>34100206</v>
      </c>
      <c r="D12" s="4" t="s">
        <v>24</v>
      </c>
      <c r="E12" s="4" t="str">
        <f>"陈茜丽"</f>
        <v>陈茜丽</v>
      </c>
      <c r="F12" s="7" t="s">
        <v>25</v>
      </c>
      <c r="G12" s="4" t="str">
        <f t="shared" si="0"/>
        <v>本科</v>
      </c>
      <c r="H12" s="4" t="str">
        <f t="shared" si="1"/>
        <v>学士</v>
      </c>
      <c r="I12" s="9" t="s">
        <v>13</v>
      </c>
    </row>
    <row r="13" ht="40.5" spans="1:9">
      <c r="A13" s="3">
        <v>11</v>
      </c>
      <c r="B13" s="4" t="s">
        <v>10</v>
      </c>
      <c r="C13" s="4" t="str">
        <f>"34100207"</f>
        <v>34100207</v>
      </c>
      <c r="D13" s="4" t="s">
        <v>26</v>
      </c>
      <c r="E13" s="4" t="str">
        <f>"查伟凡"</f>
        <v>查伟凡</v>
      </c>
      <c r="F13" s="7" t="s">
        <v>27</v>
      </c>
      <c r="G13" s="4" t="str">
        <f t="shared" si="0"/>
        <v>本科</v>
      </c>
      <c r="H13" s="4" t="str">
        <f t="shared" si="1"/>
        <v>学士</v>
      </c>
      <c r="I13" s="9" t="s">
        <v>13</v>
      </c>
    </row>
    <row r="14" ht="40.5" spans="1:9">
      <c r="A14" s="6">
        <v>12</v>
      </c>
      <c r="B14" s="4" t="s">
        <v>10</v>
      </c>
      <c r="C14" s="4" t="str">
        <f>"34100208"</f>
        <v>34100208</v>
      </c>
      <c r="D14" s="4" t="s">
        <v>26</v>
      </c>
      <c r="E14" s="4" t="str">
        <f>"江飞"</f>
        <v>江飞</v>
      </c>
      <c r="F14" s="7" t="s">
        <v>23</v>
      </c>
      <c r="G14" s="4" t="str">
        <f t="shared" si="0"/>
        <v>本科</v>
      </c>
      <c r="H14" s="4" t="str">
        <f t="shared" si="1"/>
        <v>学士</v>
      </c>
      <c r="I14" s="9" t="s">
        <v>13</v>
      </c>
    </row>
    <row r="15" ht="40.5" spans="1:9">
      <c r="A15" s="3">
        <v>13</v>
      </c>
      <c r="B15" s="4" t="s">
        <v>28</v>
      </c>
      <c r="C15" s="4" t="str">
        <f>"34100209"</f>
        <v>34100209</v>
      </c>
      <c r="D15" s="4" t="s">
        <v>11</v>
      </c>
      <c r="E15" s="4" t="str">
        <f>"宋子鑫"</f>
        <v>宋子鑫</v>
      </c>
      <c r="F15" s="7" t="s">
        <v>29</v>
      </c>
      <c r="G15" s="4" t="str">
        <f t="shared" si="0"/>
        <v>本科</v>
      </c>
      <c r="H15" s="4" t="str">
        <f t="shared" ref="H15:H17" si="3">"无"</f>
        <v>无</v>
      </c>
      <c r="I15" s="9" t="s">
        <v>13</v>
      </c>
    </row>
    <row r="16" ht="40.5" spans="1:9">
      <c r="A16" s="6">
        <v>14</v>
      </c>
      <c r="B16" s="4" t="s">
        <v>28</v>
      </c>
      <c r="C16" s="4" t="str">
        <f>"34100209"</f>
        <v>34100209</v>
      </c>
      <c r="D16" s="4" t="s">
        <v>11</v>
      </c>
      <c r="E16" s="4" t="str">
        <f>"吴婉君"</f>
        <v>吴婉君</v>
      </c>
      <c r="F16" s="7" t="s">
        <v>30</v>
      </c>
      <c r="G16" s="4" t="str">
        <f t="shared" si="0"/>
        <v>本科</v>
      </c>
      <c r="H16" s="4" t="str">
        <f t="shared" si="3"/>
        <v>无</v>
      </c>
      <c r="I16" s="9" t="s">
        <v>13</v>
      </c>
    </row>
    <row r="17" ht="40.5" spans="1:9">
      <c r="A17" s="3">
        <v>15</v>
      </c>
      <c r="B17" s="4" t="s">
        <v>28</v>
      </c>
      <c r="C17" s="4" t="str">
        <f>"34100210"</f>
        <v>34100210</v>
      </c>
      <c r="D17" s="4" t="s">
        <v>17</v>
      </c>
      <c r="E17" s="4" t="str">
        <f>"陈梦缘"</f>
        <v>陈梦缘</v>
      </c>
      <c r="F17" s="7" t="s">
        <v>31</v>
      </c>
      <c r="G17" s="4" t="str">
        <f>"大专"</f>
        <v>大专</v>
      </c>
      <c r="H17" s="4" t="str">
        <f t="shared" si="3"/>
        <v>无</v>
      </c>
      <c r="I17" s="9" t="s">
        <v>13</v>
      </c>
    </row>
    <row r="18" ht="40.5" spans="1:9">
      <c r="A18" s="6">
        <v>16</v>
      </c>
      <c r="B18" s="4" t="s">
        <v>28</v>
      </c>
      <c r="C18" s="4" t="str">
        <f>"34100211"</f>
        <v>34100211</v>
      </c>
      <c r="D18" s="4" t="s">
        <v>32</v>
      </c>
      <c r="E18" s="4" t="str">
        <f>"赵珊珊"</f>
        <v>赵珊珊</v>
      </c>
      <c r="F18" s="7" t="s">
        <v>33</v>
      </c>
      <c r="G18" s="4" t="str">
        <f t="shared" ref="G18:G28" si="4">"本科"</f>
        <v>本科</v>
      </c>
      <c r="H18" s="4" t="str">
        <f t="shared" ref="H18:H28" si="5">"学士"</f>
        <v>学士</v>
      </c>
      <c r="I18" s="9" t="s">
        <v>13</v>
      </c>
    </row>
    <row r="19" ht="40.5" spans="1:9">
      <c r="A19" s="3">
        <v>17</v>
      </c>
      <c r="B19" s="4" t="s">
        <v>28</v>
      </c>
      <c r="C19" s="4" t="str">
        <f>"34100211"</f>
        <v>34100211</v>
      </c>
      <c r="D19" s="4" t="s">
        <v>32</v>
      </c>
      <c r="E19" s="4" t="str">
        <f>"张敏"</f>
        <v>张敏</v>
      </c>
      <c r="F19" s="7" t="s">
        <v>34</v>
      </c>
      <c r="G19" s="4" t="str">
        <f t="shared" si="4"/>
        <v>本科</v>
      </c>
      <c r="H19" s="4" t="str">
        <f t="shared" si="5"/>
        <v>学士</v>
      </c>
      <c r="I19" s="9" t="s">
        <v>13</v>
      </c>
    </row>
    <row r="20" ht="27" spans="1:9">
      <c r="A20" s="6">
        <v>18</v>
      </c>
      <c r="B20" s="4" t="s">
        <v>35</v>
      </c>
      <c r="C20" s="4" t="str">
        <f>"34100212"</f>
        <v>34100212</v>
      </c>
      <c r="D20" s="4" t="s">
        <v>24</v>
      </c>
      <c r="E20" s="4" t="str">
        <f>"钱丽惠"</f>
        <v>钱丽惠</v>
      </c>
      <c r="F20" s="7" t="s">
        <v>36</v>
      </c>
      <c r="G20" s="4" t="str">
        <f t="shared" si="4"/>
        <v>本科</v>
      </c>
      <c r="H20" s="4" t="str">
        <f t="shared" si="5"/>
        <v>学士</v>
      </c>
      <c r="I20" s="9" t="s">
        <v>13</v>
      </c>
    </row>
    <row r="21" spans="1:9">
      <c r="A21" s="3">
        <v>19</v>
      </c>
      <c r="B21" s="4" t="s">
        <v>37</v>
      </c>
      <c r="C21" s="4" t="str">
        <f>"34100213"</f>
        <v>34100213</v>
      </c>
      <c r="D21" s="4" t="s">
        <v>11</v>
      </c>
      <c r="E21" s="4" t="str">
        <f>"王子玥"</f>
        <v>王子玥</v>
      </c>
      <c r="F21" s="7" t="s">
        <v>38</v>
      </c>
      <c r="G21" s="4" t="str">
        <f t="shared" si="4"/>
        <v>本科</v>
      </c>
      <c r="H21" s="4" t="str">
        <f t="shared" si="5"/>
        <v>学士</v>
      </c>
      <c r="I21" s="9" t="s">
        <v>13</v>
      </c>
    </row>
    <row r="22" ht="27" spans="1:9">
      <c r="A22" s="6">
        <v>20</v>
      </c>
      <c r="B22" s="4" t="s">
        <v>39</v>
      </c>
      <c r="C22" s="4" t="str">
        <f>"34100214"</f>
        <v>34100214</v>
      </c>
      <c r="D22" s="4" t="s">
        <v>11</v>
      </c>
      <c r="E22" s="4" t="str">
        <f>"王颖"</f>
        <v>王颖</v>
      </c>
      <c r="F22" s="7" t="s">
        <v>40</v>
      </c>
      <c r="G22" s="4" t="str">
        <f t="shared" si="4"/>
        <v>本科</v>
      </c>
      <c r="H22" s="4" t="str">
        <f t="shared" si="5"/>
        <v>学士</v>
      </c>
      <c r="I22" s="9" t="s">
        <v>13</v>
      </c>
    </row>
    <row r="23" ht="27" spans="1:9">
      <c r="A23" s="3">
        <v>21</v>
      </c>
      <c r="B23" s="4" t="s">
        <v>39</v>
      </c>
      <c r="C23" s="4" t="str">
        <f>"34100215"</f>
        <v>34100215</v>
      </c>
      <c r="D23" s="4" t="s">
        <v>17</v>
      </c>
      <c r="E23" s="4" t="str">
        <f>"朱雅雯"</f>
        <v>朱雅雯</v>
      </c>
      <c r="F23" s="7" t="s">
        <v>41</v>
      </c>
      <c r="G23" s="4" t="str">
        <f t="shared" si="4"/>
        <v>本科</v>
      </c>
      <c r="H23" s="4" t="str">
        <f t="shared" si="5"/>
        <v>学士</v>
      </c>
      <c r="I23" s="9" t="s">
        <v>13</v>
      </c>
    </row>
    <row r="24" ht="27" spans="1:9">
      <c r="A24" s="6">
        <v>22</v>
      </c>
      <c r="B24" s="4" t="s">
        <v>39</v>
      </c>
      <c r="C24" s="4" t="str">
        <f>"34100215"</f>
        <v>34100215</v>
      </c>
      <c r="D24" s="4" t="s">
        <v>17</v>
      </c>
      <c r="E24" s="4" t="str">
        <f>"王青"</f>
        <v>王青</v>
      </c>
      <c r="F24" s="8" t="s">
        <v>20</v>
      </c>
      <c r="G24" s="4" t="str">
        <f t="shared" si="4"/>
        <v>本科</v>
      </c>
      <c r="H24" s="4" t="str">
        <f t="shared" si="5"/>
        <v>学士</v>
      </c>
      <c r="I24" s="9" t="s">
        <v>13</v>
      </c>
    </row>
    <row r="25" ht="27" spans="1:9">
      <c r="A25" s="3">
        <v>23</v>
      </c>
      <c r="B25" s="4" t="s">
        <v>39</v>
      </c>
      <c r="C25" s="4" t="str">
        <f>"34100216"</f>
        <v>34100216</v>
      </c>
      <c r="D25" s="4" t="s">
        <v>22</v>
      </c>
      <c r="E25" s="4" t="str">
        <f>"方思卓"</f>
        <v>方思卓</v>
      </c>
      <c r="F25" s="7" t="s">
        <v>42</v>
      </c>
      <c r="G25" s="4" t="str">
        <f t="shared" si="4"/>
        <v>本科</v>
      </c>
      <c r="H25" s="4" t="str">
        <f t="shared" si="5"/>
        <v>学士</v>
      </c>
      <c r="I25" s="9" t="s">
        <v>13</v>
      </c>
    </row>
    <row r="26" ht="27" spans="1:9">
      <c r="A26" s="6">
        <v>24</v>
      </c>
      <c r="B26" s="4" t="s">
        <v>39</v>
      </c>
      <c r="C26" s="4" t="str">
        <f>"34100217"</f>
        <v>34100217</v>
      </c>
      <c r="D26" s="4" t="s">
        <v>43</v>
      </c>
      <c r="E26" s="4" t="str">
        <f>"洪浩"</f>
        <v>洪浩</v>
      </c>
      <c r="F26" s="7" t="s">
        <v>44</v>
      </c>
      <c r="G26" s="4" t="str">
        <f t="shared" si="4"/>
        <v>本科</v>
      </c>
      <c r="H26" s="4" t="str">
        <f t="shared" si="5"/>
        <v>学士</v>
      </c>
      <c r="I26" s="9" t="s">
        <v>13</v>
      </c>
    </row>
    <row r="27" ht="27" spans="1:9">
      <c r="A27" s="3">
        <v>25</v>
      </c>
      <c r="B27" s="4" t="s">
        <v>39</v>
      </c>
      <c r="C27" s="4" t="str">
        <f>"34100218"</f>
        <v>34100218</v>
      </c>
      <c r="D27" s="4" t="s">
        <v>26</v>
      </c>
      <c r="E27" s="4" t="str">
        <f>"叶祥龙"</f>
        <v>叶祥龙</v>
      </c>
      <c r="F27" s="7" t="s">
        <v>45</v>
      </c>
      <c r="G27" s="4" t="str">
        <f t="shared" si="4"/>
        <v>本科</v>
      </c>
      <c r="H27" s="4" t="str">
        <f t="shared" si="5"/>
        <v>学士</v>
      </c>
      <c r="I27" s="9" t="s">
        <v>13</v>
      </c>
    </row>
    <row r="28" ht="27" spans="1:9">
      <c r="A28" s="6">
        <v>26</v>
      </c>
      <c r="B28" s="4" t="s">
        <v>46</v>
      </c>
      <c r="C28" s="4" t="str">
        <f>"34100219"</f>
        <v>34100219</v>
      </c>
      <c r="D28" s="4" t="s">
        <v>11</v>
      </c>
      <c r="E28" s="4" t="str">
        <f>"程玉莹"</f>
        <v>程玉莹</v>
      </c>
      <c r="F28" s="7" t="s">
        <v>20</v>
      </c>
      <c r="G28" s="4" t="str">
        <f t="shared" si="4"/>
        <v>本科</v>
      </c>
      <c r="H28" s="4" t="str">
        <f t="shared" si="5"/>
        <v>学士</v>
      </c>
      <c r="I28" s="9" t="s">
        <v>13</v>
      </c>
    </row>
    <row r="29" ht="27" spans="1:9">
      <c r="A29" s="3">
        <v>27</v>
      </c>
      <c r="B29" s="4" t="s">
        <v>46</v>
      </c>
      <c r="C29" s="4" t="str">
        <f>"34100220"</f>
        <v>34100220</v>
      </c>
      <c r="D29" s="4" t="s">
        <v>17</v>
      </c>
      <c r="E29" s="4" t="str">
        <f>"张素云"</f>
        <v>张素云</v>
      </c>
      <c r="F29" s="7" t="s">
        <v>47</v>
      </c>
      <c r="G29" s="4" t="str">
        <f>"大专"</f>
        <v>大专</v>
      </c>
      <c r="H29" s="4" t="str">
        <f t="shared" ref="H29:H32" si="6">"无"</f>
        <v>无</v>
      </c>
      <c r="I29" s="9" t="s">
        <v>13</v>
      </c>
    </row>
    <row r="30" ht="27" spans="1:9">
      <c r="A30" s="6">
        <v>28</v>
      </c>
      <c r="B30" s="4" t="s">
        <v>46</v>
      </c>
      <c r="C30" s="4" t="str">
        <f>"34100221"</f>
        <v>34100221</v>
      </c>
      <c r="D30" s="4" t="s">
        <v>22</v>
      </c>
      <c r="E30" s="4" t="str">
        <f>"程燕平"</f>
        <v>程燕平</v>
      </c>
      <c r="F30" s="7" t="s">
        <v>48</v>
      </c>
      <c r="G30" s="4" t="str">
        <f t="shared" ref="G30:G36" si="7">"本科"</f>
        <v>本科</v>
      </c>
      <c r="H30" s="4" t="str">
        <f t="shared" si="6"/>
        <v>无</v>
      </c>
      <c r="I30" s="9" t="s">
        <v>13</v>
      </c>
    </row>
    <row r="31" ht="27" spans="1:9">
      <c r="A31" s="3">
        <v>29</v>
      </c>
      <c r="B31" s="4" t="s">
        <v>49</v>
      </c>
      <c r="C31" s="4" t="str">
        <f>"34100222"</f>
        <v>34100222</v>
      </c>
      <c r="D31" s="4" t="s">
        <v>11</v>
      </c>
      <c r="E31" s="4" t="str">
        <f>"苏秋君"</f>
        <v>苏秋君</v>
      </c>
      <c r="F31" s="7" t="s">
        <v>50</v>
      </c>
      <c r="G31" s="4" t="str">
        <f t="shared" si="7"/>
        <v>本科</v>
      </c>
      <c r="H31" s="4" t="str">
        <f t="shared" si="6"/>
        <v>无</v>
      </c>
      <c r="I31" s="9" t="s">
        <v>13</v>
      </c>
    </row>
    <row r="32" ht="27" spans="1:9">
      <c r="A32" s="6">
        <v>30</v>
      </c>
      <c r="B32" s="4" t="s">
        <v>49</v>
      </c>
      <c r="C32" s="4" t="str">
        <f>"34100222"</f>
        <v>34100222</v>
      </c>
      <c r="D32" s="4" t="s">
        <v>11</v>
      </c>
      <c r="E32" s="4" t="str">
        <f>"余晓庆"</f>
        <v>余晓庆</v>
      </c>
      <c r="F32" s="7" t="s">
        <v>16</v>
      </c>
      <c r="G32" s="4" t="str">
        <f>"大专"</f>
        <v>大专</v>
      </c>
      <c r="H32" s="4" t="str">
        <f t="shared" si="6"/>
        <v>无</v>
      </c>
      <c r="I32" s="9" t="s">
        <v>13</v>
      </c>
    </row>
    <row r="33" ht="27" spans="1:9">
      <c r="A33" s="3">
        <v>31</v>
      </c>
      <c r="B33" s="4" t="s">
        <v>49</v>
      </c>
      <c r="C33" s="4" t="str">
        <f t="shared" ref="C33:C35" si="8">"34100223"</f>
        <v>34100223</v>
      </c>
      <c r="D33" s="4" t="s">
        <v>17</v>
      </c>
      <c r="E33" s="4" t="str">
        <f>"洪佳微"</f>
        <v>洪佳微</v>
      </c>
      <c r="F33" s="7" t="s">
        <v>51</v>
      </c>
      <c r="G33" s="4" t="str">
        <f t="shared" si="7"/>
        <v>本科</v>
      </c>
      <c r="H33" s="4" t="str">
        <f t="shared" ref="H33:H36" si="9">"学士"</f>
        <v>学士</v>
      </c>
      <c r="I33" s="9" t="s">
        <v>13</v>
      </c>
    </row>
    <row r="34" ht="27" spans="1:9">
      <c r="A34" s="6">
        <v>32</v>
      </c>
      <c r="B34" s="4" t="s">
        <v>49</v>
      </c>
      <c r="C34" s="4" t="str">
        <f t="shared" si="8"/>
        <v>34100223</v>
      </c>
      <c r="D34" s="4" t="s">
        <v>17</v>
      </c>
      <c r="E34" s="4" t="str">
        <f>"郑欣玥"</f>
        <v>郑欣玥</v>
      </c>
      <c r="F34" s="7" t="s">
        <v>52</v>
      </c>
      <c r="G34" s="4" t="str">
        <f t="shared" si="7"/>
        <v>本科</v>
      </c>
      <c r="H34" s="4" t="str">
        <f t="shared" si="9"/>
        <v>学士</v>
      </c>
      <c r="I34" s="9" t="s">
        <v>13</v>
      </c>
    </row>
    <row r="35" ht="27" spans="1:9">
      <c r="A35" s="3">
        <v>33</v>
      </c>
      <c r="B35" s="4" t="s">
        <v>49</v>
      </c>
      <c r="C35" s="4" t="str">
        <f t="shared" si="8"/>
        <v>34100223</v>
      </c>
      <c r="D35" s="4" t="s">
        <v>17</v>
      </c>
      <c r="E35" s="4" t="str">
        <f>"洪渡"</f>
        <v>洪渡</v>
      </c>
      <c r="F35" s="7" t="s">
        <v>47</v>
      </c>
      <c r="G35" s="4" t="str">
        <f t="shared" si="7"/>
        <v>本科</v>
      </c>
      <c r="H35" s="4" t="str">
        <f>"无"</f>
        <v>无</v>
      </c>
      <c r="I35" s="9" t="s">
        <v>13</v>
      </c>
    </row>
    <row r="36" ht="27" spans="1:9">
      <c r="A36" s="6">
        <v>34</v>
      </c>
      <c r="B36" s="4" t="s">
        <v>49</v>
      </c>
      <c r="C36" s="4" t="str">
        <f>"34100224"</f>
        <v>34100224</v>
      </c>
      <c r="D36" s="4" t="s">
        <v>26</v>
      </c>
      <c r="E36" s="4" t="str">
        <f>"胡佳"</f>
        <v>胡佳</v>
      </c>
      <c r="F36" s="7" t="s">
        <v>27</v>
      </c>
      <c r="G36" s="4" t="str">
        <f t="shared" si="7"/>
        <v>本科</v>
      </c>
      <c r="H36" s="4" t="str">
        <f t="shared" si="9"/>
        <v>学士</v>
      </c>
      <c r="I36" s="9" t="s">
        <v>13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柳听风</cp:lastModifiedBy>
  <dcterms:created xsi:type="dcterms:W3CDTF">2023-10-09T04:15:22Z</dcterms:created>
  <dcterms:modified xsi:type="dcterms:W3CDTF">2023-10-09T04:15:39Z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73D488E9C02B4636BD01738015F204CD_11</vt:lpwstr>
  </property>
  <property fmtid="{D5CDD505-2E9C-101B-9397-08002B2CF9AE}" pid="3" name="KSOProductBuildVer">
    <vt:lpwstr>2052-12.1.0.15374</vt:lpwstr>
  </property>
</Properties>
</file>